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WebFile\"/>
    </mc:Choice>
  </mc:AlternateContent>
  <xr:revisionPtr revIDLastSave="0" documentId="8_{D2E3255C-BE29-43F0-BA3F-E5C1C4DCD684}" xr6:coauthVersionLast="47" xr6:coauthVersionMax="47" xr10:uidLastSave="{00000000-0000-0000-0000-000000000000}"/>
  <bookViews>
    <workbookView xWindow="-120" yWindow="-120" windowWidth="19440" windowHeight="12450" tabRatio="753" xr2:uid="{00000000-000D-0000-FFFF-FFFF00000000}"/>
  </bookViews>
  <sheets>
    <sheet name="Cost calculations" sheetId="30" r:id="rId1"/>
    <sheet name="background lists for validation" sheetId="31" r:id="rId2"/>
  </sheets>
  <definedNames>
    <definedName name="_xlnm.Print_Area" localSheetId="0">'Cost calculations'!$A$4:$H$31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30" l="1"/>
  <c r="F8" i="30"/>
  <c r="E8" i="30"/>
  <c r="D8" i="30"/>
  <c r="B8" i="30"/>
  <c r="F10" i="30"/>
  <c r="G10" i="30" s="1"/>
  <c r="C10" i="30"/>
  <c r="C17" i="30" s="1"/>
  <c r="F17" i="30" l="1"/>
  <c r="F19" i="30" s="1"/>
  <c r="G17" i="30"/>
  <c r="G19" i="30" s="1"/>
  <c r="G26" i="30"/>
  <c r="F26" i="30"/>
  <c r="E26" i="30"/>
  <c r="D26" i="30"/>
  <c r="C26" i="30"/>
  <c r="B26" i="30"/>
  <c r="C19" i="30" l="1"/>
  <c r="C23" i="30" s="1"/>
  <c r="B10" i="30"/>
  <c r="B17" i="30" s="1"/>
  <c r="C28" i="30" l="1"/>
  <c r="D10" i="30"/>
  <c r="D17" i="30" s="1"/>
  <c r="E10" i="30"/>
  <c r="E17" i="30" s="1"/>
  <c r="B19" i="30" l="1"/>
  <c r="B23" i="30" s="1"/>
  <c r="B28" i="30" s="1"/>
  <c r="E19" i="30"/>
  <c r="E23" i="30" l="1"/>
  <c r="E28" i="30" s="1"/>
  <c r="D19" i="30"/>
  <c r="D23" i="30" s="1"/>
  <c r="D28" i="30" l="1"/>
  <c r="G23" i="30"/>
  <c r="G28" i="30" s="1"/>
  <c r="F23" i="30" l="1"/>
  <c r="F28" i="30" l="1"/>
  <c r="H28" i="30" s="1"/>
  <c r="H30" i="30" s="1"/>
</calcChain>
</file>

<file path=xl/sharedStrings.xml><?xml version="1.0" encoding="utf-8"?>
<sst xmlns="http://schemas.openxmlformats.org/spreadsheetml/2006/main" count="67" uniqueCount="40">
  <si>
    <t>Primary</t>
  </si>
  <si>
    <t>Secondary</t>
  </si>
  <si>
    <t>Primary SEN</t>
  </si>
  <si>
    <t>Education</t>
  </si>
  <si>
    <t>Number of eligible units</t>
  </si>
  <si>
    <t>Pupil Numbers</t>
  </si>
  <si>
    <t>Number of Full Time Equivalent Year Groups</t>
  </si>
  <si>
    <t>Number Of Pupils</t>
  </si>
  <si>
    <t>Number Of Pupils Rounded Up or Down</t>
  </si>
  <si>
    <t>Available places</t>
  </si>
  <si>
    <t>Net need</t>
  </si>
  <si>
    <t>Cost</t>
  </si>
  <si>
    <t>Pupil Place Costs</t>
  </si>
  <si>
    <t>Contribution Required For Education Sector</t>
  </si>
  <si>
    <t>Eligible 2 year olds</t>
  </si>
  <si>
    <t>Post 16</t>
  </si>
  <si>
    <t>Early Years/ Pre School</t>
  </si>
  <si>
    <t>Secondary/ Post 16 SEN</t>
  </si>
  <si>
    <t>New Provision</t>
  </si>
  <si>
    <t>Expansion</t>
  </si>
  <si>
    <t>Type of additional place:</t>
  </si>
  <si>
    <t>Capital costs:</t>
  </si>
  <si>
    <t>Total requirement:</t>
  </si>
  <si>
    <t>yes</t>
  </si>
  <si>
    <t>no</t>
  </si>
  <si>
    <t>Warwick District</t>
  </si>
  <si>
    <t>North Warwickshire Borough</t>
  </si>
  <si>
    <t>Nuneaton &amp; Bedworth Borough</t>
  </si>
  <si>
    <t>Rugby Borough</t>
  </si>
  <si>
    <t>Stratford-on-Avon District</t>
  </si>
  <si>
    <t>mainstream</t>
  </si>
  <si>
    <t>SEND</t>
  </si>
  <si>
    <t>The most recent Annual Education Sufficiency Update is published online here: https://api.warwickshire.gov.uk/documents/WCCC-1023-333</t>
  </si>
  <si>
    <t>Pupil Yield (per year group) per 100 dwellings</t>
  </si>
  <si>
    <t>Notes</t>
  </si>
  <si>
    <t>https://documents.hants.gov.uk/property-services/NationalSchoolDeliveryBenchmarkingreport.pdf</t>
  </si>
  <si>
    <t>National Benchmarking report July 2022 (except new build secondary which is LA scorecard due to absence of robust info in Hampshire report)</t>
  </si>
  <si>
    <t>Benchmarking data adjusted to Q3 2023 BCIS index</t>
  </si>
  <si>
    <t>10% uplift for net zero/carbon ready adaptations</t>
  </si>
  <si>
    <t>R24/0111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</si>
</sst>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"/>
    <numFmt numFmtId="165" formatCode="0.00000000000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4"/>
      <color rgb="FF7C1806"/>
      <name val="Times New Roman"/>
      <family val="1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4" fontId="7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6" fontId="0" fillId="0" borderId="0" xfId="0" applyNumberFormat="1"/>
    <xf numFmtId="0" fontId="3" fillId="4" borderId="3" xfId="0" applyFont="1" applyFill="1" applyBorder="1" applyAlignment="1">
      <alignment vertical="center"/>
    </xf>
    <xf numFmtId="6" fontId="5" fillId="0" borderId="0" xfId="0" applyNumberFormat="1" applyFont="1"/>
    <xf numFmtId="0" fontId="3" fillId="5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3" fillId="5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3" fillId="5" borderId="4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5" borderId="4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164" fontId="2" fillId="7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0" fillId="0" borderId="0" xfId="0" applyNumberFormat="1"/>
    <xf numFmtId="0" fontId="6" fillId="0" borderId="0" xfId="0" applyFont="1"/>
    <xf numFmtId="44" fontId="2" fillId="0" borderId="0" xfId="3" applyFont="1" applyAlignment="1">
      <alignment vertical="center"/>
    </xf>
    <xf numFmtId="6" fontId="8" fillId="0" borderId="0" xfId="0" applyNumberFormat="1" applyFont="1" applyAlignment="1">
      <alignment horizontal="justify" vertical="center" wrapText="1"/>
    </xf>
    <xf numFmtId="165" fontId="0" fillId="0" borderId="0" xfId="0" applyNumberFormat="1"/>
    <xf numFmtId="8" fontId="0" fillId="0" borderId="0" xfId="0" applyNumberFormat="1"/>
    <xf numFmtId="6" fontId="0" fillId="5" borderId="0" xfId="0" applyNumberFormat="1" applyFill="1"/>
    <xf numFmtId="0" fontId="2" fillId="8" borderId="0" xfId="0" applyFont="1" applyFill="1" applyAlignment="1">
      <alignment vertical="center"/>
    </xf>
    <xf numFmtId="2" fontId="10" fillId="0" borderId="0" xfId="0" applyNumberFormat="1" applyFont="1"/>
    <xf numFmtId="0" fontId="9" fillId="5" borderId="0" xfId="0" applyFont="1" applyFill="1" applyAlignment="1">
      <alignment horizontal="center" vertical="center" wrapText="1"/>
    </xf>
  </cellXfs>
  <cellStyles count="4">
    <cellStyle name="Currency" xfId="3" builtinId="4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0"/>
  <sheetViews>
    <sheetView tabSelected="1" zoomScale="80" zoomScaleNormal="80" workbookViewId="0">
      <selection activeCell="I10" sqref="I10"/>
    </sheetView>
  </sheetViews>
  <sheetFormatPr defaultColWidth="9.140625" defaultRowHeight="15" x14ac:dyDescent="0.2"/>
  <cols>
    <col min="1" max="1" width="48.42578125" style="2" bestFit="1" customWidth="1"/>
    <col min="2" max="2" width="18.7109375" style="2" bestFit="1" customWidth="1"/>
    <col min="3" max="6" width="17.7109375" style="2" bestFit="1" customWidth="1"/>
    <col min="7" max="7" width="22.140625" style="2" bestFit="1" customWidth="1"/>
    <col min="8" max="8" width="22.7109375" style="2" bestFit="1" customWidth="1"/>
    <col min="9" max="9" width="22.42578125" style="2" bestFit="1" customWidth="1"/>
    <col min="10" max="10" width="23.85546875" style="2" bestFit="1" customWidth="1"/>
    <col min="11" max="11" width="5.42578125" style="2" bestFit="1" customWidth="1"/>
    <col min="12" max="16384" width="9.140625" style="2"/>
  </cols>
  <sheetData>
    <row r="2" spans="1:11" ht="15.75" x14ac:dyDescent="0.2">
      <c r="A2" s="6" t="s">
        <v>32</v>
      </c>
    </row>
    <row r="3" spans="1:11" ht="15.75" thickBot="1" x14ac:dyDescent="0.25"/>
    <row r="4" spans="1:11" s="8" customFormat="1" ht="31.5" x14ac:dyDescent="0.2">
      <c r="A4" s="37" t="s">
        <v>28</v>
      </c>
      <c r="B4" s="34" t="s">
        <v>16</v>
      </c>
      <c r="C4" s="34" t="s">
        <v>0</v>
      </c>
      <c r="D4" s="34" t="s">
        <v>1</v>
      </c>
      <c r="E4" s="34" t="s">
        <v>15</v>
      </c>
      <c r="F4" s="35" t="s">
        <v>2</v>
      </c>
      <c r="G4" s="34" t="s">
        <v>17</v>
      </c>
      <c r="H4" s="7"/>
    </row>
    <row r="5" spans="1:11" ht="18.75" x14ac:dyDescent="0.3">
      <c r="A5" s="37" t="s">
        <v>39</v>
      </c>
      <c r="B5" s="17" t="s">
        <v>3</v>
      </c>
      <c r="C5" s="17" t="s">
        <v>3</v>
      </c>
      <c r="D5" s="17" t="s">
        <v>3</v>
      </c>
      <c r="E5" s="17" t="s">
        <v>3</v>
      </c>
      <c r="F5" s="36" t="s">
        <v>3</v>
      </c>
      <c r="G5" s="17" t="s">
        <v>3</v>
      </c>
      <c r="H5" s="1"/>
      <c r="I5" s="42"/>
    </row>
    <row r="6" spans="1:11" ht="18" customHeight="1" x14ac:dyDescent="0.2">
      <c r="A6" s="37"/>
      <c r="B6" s="32"/>
      <c r="C6" s="12"/>
      <c r="D6" s="32"/>
      <c r="E6" s="32"/>
      <c r="F6" s="33"/>
      <c r="G6" s="32"/>
    </row>
    <row r="7" spans="1:11" ht="20.25" x14ac:dyDescent="0.2">
      <c r="A7" s="3"/>
      <c r="B7" s="16"/>
      <c r="C7" s="17"/>
      <c r="D7" s="16"/>
      <c r="E7" s="16"/>
      <c r="F7" s="18"/>
      <c r="G7" s="16"/>
      <c r="I7" s="9"/>
      <c r="J7" s="41"/>
      <c r="K7" s="9"/>
    </row>
    <row r="8" spans="1:11" ht="15.75" x14ac:dyDescent="0.2">
      <c r="A8" s="4" t="s">
        <v>4</v>
      </c>
      <c r="B8" s="16">
        <f>C8</f>
        <v>129</v>
      </c>
      <c r="C8" s="19">
        <v>129</v>
      </c>
      <c r="D8" s="16">
        <f>C8</f>
        <v>129</v>
      </c>
      <c r="E8" s="16">
        <f>C8</f>
        <v>129</v>
      </c>
      <c r="F8" s="16">
        <f>C8</f>
        <v>129</v>
      </c>
      <c r="G8" s="16">
        <f>C8</f>
        <v>129</v>
      </c>
      <c r="I8" s="41"/>
      <c r="J8" s="41"/>
      <c r="K8" s="9"/>
    </row>
    <row r="9" spans="1:11" ht="15.75" x14ac:dyDescent="0.2">
      <c r="A9" s="4"/>
      <c r="B9" s="16"/>
      <c r="C9" s="17"/>
      <c r="D9" s="16"/>
      <c r="E9" s="16"/>
      <c r="F9" s="18"/>
      <c r="G9" s="16"/>
      <c r="I9" s="9"/>
      <c r="J9" s="41"/>
      <c r="K9" s="9"/>
    </row>
    <row r="10" spans="1:11" ht="15.75" x14ac:dyDescent="0.2">
      <c r="A10" s="4" t="s">
        <v>33</v>
      </c>
      <c r="B10" s="21">
        <f>C10</f>
        <v>4.8628571428571421</v>
      </c>
      <c r="C10" s="22">
        <f>VLOOKUP(A4,'background lists for validation'!I2:K6,2,FALSE)</f>
        <v>4.8628571428571421</v>
      </c>
      <c r="D10" s="21">
        <f>+B10</f>
        <v>4.8628571428571421</v>
      </c>
      <c r="E10" s="21">
        <f>+B10</f>
        <v>4.8628571428571421</v>
      </c>
      <c r="F10" s="22">
        <f>VLOOKUP(A4,'background lists for validation'!I2:K6,3,FALSE)</f>
        <v>5.0714285714285719E-2</v>
      </c>
      <c r="G10" s="21">
        <f>F10</f>
        <v>5.0714285714285719E-2</v>
      </c>
      <c r="I10" s="9"/>
      <c r="J10" s="41"/>
      <c r="K10" s="9"/>
    </row>
    <row r="11" spans="1:11" ht="15.75" x14ac:dyDescent="0.2">
      <c r="A11" s="4"/>
      <c r="B11" s="16"/>
      <c r="C11" s="17"/>
      <c r="D11" s="16"/>
      <c r="E11" s="16"/>
      <c r="F11" s="18"/>
      <c r="G11" s="16"/>
      <c r="I11" s="9"/>
      <c r="J11" s="41"/>
      <c r="K11" s="9"/>
    </row>
    <row r="12" spans="1:11" ht="15.75" x14ac:dyDescent="0.2">
      <c r="A12" s="5" t="s">
        <v>5</v>
      </c>
      <c r="B12" s="16"/>
      <c r="C12" s="17"/>
      <c r="D12" s="16"/>
      <c r="E12" s="16"/>
      <c r="F12" s="18"/>
      <c r="G12" s="16"/>
      <c r="I12" s="9"/>
      <c r="J12" s="41"/>
      <c r="K12" s="9"/>
    </row>
    <row r="13" spans="1:11" ht="15.75" x14ac:dyDescent="0.2">
      <c r="A13" s="4"/>
      <c r="B13" s="16"/>
      <c r="C13" s="17"/>
      <c r="D13" s="16"/>
      <c r="E13" s="16"/>
      <c r="F13" s="18"/>
      <c r="G13" s="16"/>
      <c r="I13" s="9"/>
      <c r="J13" s="41"/>
      <c r="K13" s="9"/>
    </row>
    <row r="14" spans="1:11" ht="15.75" x14ac:dyDescent="0.2">
      <c r="A14" s="4" t="s">
        <v>6</v>
      </c>
      <c r="B14" s="16">
        <v>1</v>
      </c>
      <c r="C14" s="17">
        <v>7</v>
      </c>
      <c r="D14" s="16">
        <v>5</v>
      </c>
      <c r="E14" s="20">
        <v>1</v>
      </c>
      <c r="F14" s="17">
        <v>7</v>
      </c>
      <c r="G14" s="17">
        <v>7</v>
      </c>
    </row>
    <row r="15" spans="1:11" ht="15.75" x14ac:dyDescent="0.2">
      <c r="A15" s="4" t="s">
        <v>14</v>
      </c>
      <c r="B15" s="20">
        <v>0.4</v>
      </c>
      <c r="C15" s="17"/>
      <c r="D15" s="16"/>
      <c r="E15" s="16"/>
      <c r="F15" s="18"/>
      <c r="G15" s="16"/>
    </row>
    <row r="16" spans="1:11" ht="15.75" x14ac:dyDescent="0.2">
      <c r="A16" s="4"/>
      <c r="B16" s="16"/>
      <c r="C16" s="17"/>
      <c r="D16" s="16"/>
      <c r="E16" s="16"/>
      <c r="F16" s="18"/>
      <c r="G16" s="16"/>
    </row>
    <row r="17" spans="1:9" ht="15.75" x14ac:dyDescent="0.2">
      <c r="A17" s="4" t="s">
        <v>7</v>
      </c>
      <c r="B17" s="21">
        <f>+B8/100*B10*(B14+B15)</f>
        <v>8.7823199999999986</v>
      </c>
      <c r="C17" s="22">
        <f>+C8/100*C10*C14</f>
        <v>43.911599999999993</v>
      </c>
      <c r="D17" s="21">
        <f>+D8/100*D10*D14</f>
        <v>31.365428571428566</v>
      </c>
      <c r="E17" s="21">
        <f>+E8/100*E10*E14</f>
        <v>6.2730857142857133</v>
      </c>
      <c r="F17" s="21">
        <f>+F8/100*F10*F14</f>
        <v>0.45795000000000002</v>
      </c>
      <c r="G17" s="21">
        <f>+G8/100*G10*G14</f>
        <v>0.45795000000000002</v>
      </c>
    </row>
    <row r="18" spans="1:9" ht="15.75" x14ac:dyDescent="0.2">
      <c r="A18" s="4"/>
      <c r="B18" s="21"/>
      <c r="C18" s="22"/>
      <c r="D18" s="21"/>
      <c r="E18" s="21"/>
      <c r="F18" s="18"/>
      <c r="G18" s="16"/>
    </row>
    <row r="19" spans="1:9" ht="15.75" x14ac:dyDescent="0.2">
      <c r="A19" s="4" t="s">
        <v>8</v>
      </c>
      <c r="B19" s="23">
        <f t="shared" ref="B19:G19" si="0">+ROUND(B17,0)</f>
        <v>9</v>
      </c>
      <c r="C19" s="24">
        <f t="shared" si="0"/>
        <v>44</v>
      </c>
      <c r="D19" s="23">
        <f t="shared" si="0"/>
        <v>31</v>
      </c>
      <c r="E19" s="23">
        <f t="shared" si="0"/>
        <v>6</v>
      </c>
      <c r="F19" s="23">
        <f t="shared" si="0"/>
        <v>0</v>
      </c>
      <c r="G19" s="23">
        <f t="shared" si="0"/>
        <v>0</v>
      </c>
      <c r="H19" s="40"/>
    </row>
    <row r="20" spans="1:9" ht="15.75" x14ac:dyDescent="0.2">
      <c r="A20" s="4"/>
      <c r="B20" s="16"/>
      <c r="C20" s="17"/>
      <c r="D20" s="16"/>
      <c r="E20" s="16"/>
      <c r="F20" s="18"/>
      <c r="G20" s="16"/>
    </row>
    <row r="21" spans="1:9" ht="15.75" x14ac:dyDescent="0.2">
      <c r="A21" s="5" t="s">
        <v>9</v>
      </c>
      <c r="B21" s="16">
        <v>0</v>
      </c>
      <c r="C21" s="24">
        <v>0</v>
      </c>
      <c r="D21" s="23">
        <v>0</v>
      </c>
      <c r="E21" s="16">
        <v>0</v>
      </c>
      <c r="F21" s="18">
        <v>0</v>
      </c>
      <c r="G21" s="16">
        <v>0</v>
      </c>
    </row>
    <row r="22" spans="1:9" ht="15.75" x14ac:dyDescent="0.2">
      <c r="A22" s="4"/>
      <c r="B22" s="16"/>
      <c r="C22" s="24"/>
      <c r="D22" s="23"/>
      <c r="E22" s="16"/>
      <c r="F22" s="18"/>
      <c r="G22" s="16"/>
      <c r="H22" s="48"/>
      <c r="I22" s="50"/>
    </row>
    <row r="23" spans="1:9" ht="15.75" x14ac:dyDescent="0.2">
      <c r="A23" s="5" t="s">
        <v>10</v>
      </c>
      <c r="B23" s="23">
        <f t="shared" ref="B23:G23" si="1">+B19-B21</f>
        <v>9</v>
      </c>
      <c r="C23" s="25">
        <f t="shared" si="1"/>
        <v>44</v>
      </c>
      <c r="D23" s="23">
        <f t="shared" si="1"/>
        <v>31</v>
      </c>
      <c r="E23" s="23">
        <f t="shared" si="1"/>
        <v>6</v>
      </c>
      <c r="F23" s="23">
        <f t="shared" si="1"/>
        <v>0</v>
      </c>
      <c r="G23" s="23">
        <f t="shared" si="1"/>
        <v>0</v>
      </c>
      <c r="H23" s="43"/>
      <c r="I23" s="50"/>
    </row>
    <row r="24" spans="1:9" ht="15.75" x14ac:dyDescent="0.2">
      <c r="A24" s="4"/>
      <c r="B24" s="16"/>
      <c r="C24" s="17"/>
      <c r="D24" s="16"/>
      <c r="E24" s="16"/>
      <c r="F24" s="18"/>
      <c r="G24" s="16"/>
      <c r="H24" s="48"/>
      <c r="I24" s="50"/>
    </row>
    <row r="25" spans="1:9" ht="15.75" x14ac:dyDescent="0.2">
      <c r="A25" s="10" t="s">
        <v>20</v>
      </c>
      <c r="B25" s="13" t="s">
        <v>19</v>
      </c>
      <c r="C25" s="13" t="s">
        <v>19</v>
      </c>
      <c r="D25" s="13" t="s">
        <v>19</v>
      </c>
      <c r="E25" s="13" t="s">
        <v>19</v>
      </c>
      <c r="F25" s="13" t="s">
        <v>18</v>
      </c>
      <c r="G25" s="13" t="s">
        <v>18</v>
      </c>
      <c r="H25" s="43"/>
      <c r="I25" s="50"/>
    </row>
    <row r="26" spans="1:9" x14ac:dyDescent="0.2">
      <c r="A26" s="4" t="s">
        <v>12</v>
      </c>
      <c r="B26" s="39">
        <f>IF(B25='background lists for validation'!B2,'background lists for validation'!F3,'background lists for validation'!G3)</f>
        <v>22787</v>
      </c>
      <c r="C26" s="39">
        <f>IF(C25='background lists for validation'!B2,'background lists for validation'!F4,'background lists for validation'!G4)</f>
        <v>22787</v>
      </c>
      <c r="D26" s="39">
        <f>IF(D25='background lists for validation'!B2,'background lists for validation'!F5,'background lists for validation'!G5)</f>
        <v>22536</v>
      </c>
      <c r="E26" s="39">
        <f>IF(E25='background lists for validation'!B2,'background lists for validation'!F6,'background lists for validation'!G6)</f>
        <v>22536</v>
      </c>
      <c r="F26" s="39">
        <f>IF(F25='background lists for validation'!B2,'background lists for validation'!F7,'background lists for validation'!G7)</f>
        <v>90653</v>
      </c>
      <c r="G26" s="39">
        <f>IF(G25='background lists for validation'!B2,'background lists for validation'!F8,'background lists for validation'!G8)</f>
        <v>90653</v>
      </c>
    </row>
    <row r="27" spans="1:9" x14ac:dyDescent="0.2">
      <c r="A27" s="4"/>
      <c r="B27" s="26"/>
      <c r="C27" s="26"/>
      <c r="D27" s="26"/>
      <c r="E27" s="26"/>
      <c r="F27" s="27"/>
      <c r="G27" s="26"/>
      <c r="H27" s="2" t="s">
        <v>21</v>
      </c>
    </row>
    <row r="28" spans="1:9" ht="15.75" x14ac:dyDescent="0.2">
      <c r="A28" s="4" t="s">
        <v>11</v>
      </c>
      <c r="B28" s="28">
        <f t="shared" ref="B28:G28" si="2">IF(B30="yes",+B26*B23,0)</f>
        <v>205083</v>
      </c>
      <c r="C28" s="28">
        <f t="shared" si="2"/>
        <v>1002628</v>
      </c>
      <c r="D28" s="28">
        <f t="shared" si="2"/>
        <v>698616</v>
      </c>
      <c r="E28" s="28">
        <f t="shared" si="2"/>
        <v>0</v>
      </c>
      <c r="F28" s="28">
        <f t="shared" si="2"/>
        <v>0</v>
      </c>
      <c r="G28" s="28">
        <f t="shared" si="2"/>
        <v>0</v>
      </c>
      <c r="H28" s="15">
        <f>SUM(B28:G28)</f>
        <v>1906327</v>
      </c>
    </row>
    <row r="29" spans="1:9" ht="15.75" x14ac:dyDescent="0.2">
      <c r="A29" s="4"/>
      <c r="B29" s="29"/>
      <c r="C29" s="30"/>
      <c r="D29" s="29"/>
      <c r="E29" s="29"/>
      <c r="F29" s="31"/>
      <c r="G29" s="29"/>
      <c r="H29" s="6" t="s">
        <v>22</v>
      </c>
    </row>
    <row r="30" spans="1:9" ht="15.75" x14ac:dyDescent="0.2">
      <c r="A30" s="38" t="s">
        <v>13</v>
      </c>
      <c r="B30" s="13" t="s">
        <v>23</v>
      </c>
      <c r="C30" s="13" t="s">
        <v>23</v>
      </c>
      <c r="D30" s="13" t="s">
        <v>23</v>
      </c>
      <c r="E30" s="13" t="s">
        <v>24</v>
      </c>
      <c r="F30" s="13" t="s">
        <v>23</v>
      </c>
      <c r="G30" s="13" t="s">
        <v>23</v>
      </c>
      <c r="H30" s="14">
        <f>SUM(H28:J28)+H25+H23</f>
        <v>1906327</v>
      </c>
    </row>
  </sheetData>
  <mergeCells count="1">
    <mergeCell ref="I22:I25"/>
  </mergeCells>
  <pageMargins left="0.75" right="0.75" top="1" bottom="1" header="0.5" footer="0.5"/>
  <pageSetup paperSize="9" scale="72" orientation="landscape" r:id="rId1"/>
  <headerFooter alignWithMargins="0">
    <oddFooter>&amp;L&amp;T&amp;C&amp;P_x000D_&amp;1#&amp;"Calibri"&amp;10&amp;K000000 OFFICIAL &amp;R&amp;D</oddFooter>
  </headerFooter>
  <extLst>
    <ext xmlns:x14="http://schemas.microsoft.com/office/spreadsheetml/2009/9/main" uri="{CCE6A557-97BC-4b89-ADB6-D9C93CAAB3DF}">
      <x14:dataValidations xmlns:xm="http://schemas.microsoft.com/office/excel/2006/main" xWindow="206" yWindow="714" count="3">
        <x14:dataValidation type="list" allowBlank="1" showInputMessage="1" showErrorMessage="1" prompt="please select:" xr:uid="{00000000-0002-0000-0000-000000000000}">
          <x14:formula1>
            <xm:f>'background lists for validation'!$B$1:$B$3</xm:f>
          </x14:formula1>
          <xm:sqref>B25:G25</xm:sqref>
        </x14:dataValidation>
        <x14:dataValidation type="list" showInputMessage="1" showErrorMessage="1" prompt="please select:" xr:uid="{00000000-0002-0000-0000-000001000000}">
          <x14:formula1>
            <xm:f>'background lists for validation'!$B$10:$B$11</xm:f>
          </x14:formula1>
          <xm:sqref>B30:G30</xm:sqref>
        </x14:dataValidation>
        <x14:dataValidation type="list" showInputMessage="1" showErrorMessage="1" promptTitle="select district" xr:uid="{00000000-0002-0000-0000-000002000000}">
          <x14:formula1>
            <xm:f>'background lists for validation'!$I$2:$I$6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workbookViewId="0">
      <selection activeCell="J15" sqref="J15"/>
    </sheetView>
  </sheetViews>
  <sheetFormatPr defaultColWidth="9.140625" defaultRowHeight="12.75" x14ac:dyDescent="0.2"/>
  <cols>
    <col min="1" max="4" width="9.140625" style="9"/>
    <col min="5" max="5" width="22.28515625" style="9" bestFit="1" customWidth="1"/>
    <col min="6" max="6" width="12.5703125" style="9" bestFit="1" customWidth="1"/>
    <col min="7" max="7" width="9.7109375" style="9" bestFit="1" customWidth="1"/>
    <col min="8" max="8" width="9.5703125" style="9" bestFit="1" customWidth="1"/>
    <col min="9" max="9" width="27" style="9" bestFit="1" customWidth="1"/>
    <col min="10" max="10" width="10.140625" style="41" bestFit="1" customWidth="1"/>
    <col min="11" max="16384" width="9.140625" style="9"/>
  </cols>
  <sheetData>
    <row r="1" spans="1:16" x14ac:dyDescent="0.2">
      <c r="J1" s="41" t="s">
        <v>30</v>
      </c>
      <c r="K1" s="11" t="s">
        <v>31</v>
      </c>
    </row>
    <row r="2" spans="1:16" x14ac:dyDescent="0.2">
      <c r="B2" s="9" t="s">
        <v>18</v>
      </c>
      <c r="F2" s="9" t="s">
        <v>18</v>
      </c>
      <c r="G2" s="9" t="s">
        <v>19</v>
      </c>
      <c r="I2" s="9" t="s">
        <v>26</v>
      </c>
      <c r="J2" s="41">
        <v>4.6571428571428575</v>
      </c>
      <c r="K2" s="49">
        <v>9.285714285714286E-2</v>
      </c>
    </row>
    <row r="3" spans="1:16" x14ac:dyDescent="0.2">
      <c r="B3" s="9" t="s">
        <v>19</v>
      </c>
      <c r="E3" s="9" t="s">
        <v>16</v>
      </c>
      <c r="F3" s="9">
        <v>29674</v>
      </c>
      <c r="G3" s="9">
        <v>22787</v>
      </c>
      <c r="I3" s="9" t="s">
        <v>27</v>
      </c>
      <c r="J3" s="41">
        <v>4.7428571428571429</v>
      </c>
      <c r="K3" s="49">
        <v>0.1357142857142857</v>
      </c>
    </row>
    <row r="4" spans="1:16" x14ac:dyDescent="0.2">
      <c r="E4" s="9" t="s">
        <v>0</v>
      </c>
      <c r="F4" s="9">
        <v>29674</v>
      </c>
      <c r="G4" s="9">
        <v>22787</v>
      </c>
      <c r="I4" s="9" t="s">
        <v>28</v>
      </c>
      <c r="J4" s="41">
        <v>4.8628571428571421</v>
      </c>
      <c r="K4" s="49">
        <v>5.0714285714285719E-2</v>
      </c>
    </row>
    <row r="5" spans="1:16" x14ac:dyDescent="0.2">
      <c r="E5" s="9" t="s">
        <v>1</v>
      </c>
      <c r="F5" s="9">
        <v>31587</v>
      </c>
      <c r="G5" s="9">
        <v>22536</v>
      </c>
      <c r="I5" s="9" t="s">
        <v>29</v>
      </c>
      <c r="J5" s="41">
        <v>4.371428571428571</v>
      </c>
      <c r="K5" s="49">
        <v>8.5714285714285715E-2</v>
      </c>
    </row>
    <row r="6" spans="1:16" x14ac:dyDescent="0.2">
      <c r="E6" s="9" t="s">
        <v>15</v>
      </c>
      <c r="F6" s="47">
        <v>31587</v>
      </c>
      <c r="G6" s="47">
        <v>22536</v>
      </c>
      <c r="H6" s="47"/>
      <c r="I6" s="9" t="s">
        <v>25</v>
      </c>
      <c r="J6" s="41">
        <v>4.1714285714285708</v>
      </c>
      <c r="K6" s="49">
        <v>8.5714285714285715E-2</v>
      </c>
    </row>
    <row r="7" spans="1:16" x14ac:dyDescent="0.2">
      <c r="E7" s="9" t="s">
        <v>2</v>
      </c>
      <c r="F7" s="9">
        <v>90653</v>
      </c>
      <c r="G7" s="9">
        <v>90653</v>
      </c>
    </row>
    <row r="8" spans="1:16" x14ac:dyDescent="0.2">
      <c r="E8" s="9" t="s">
        <v>17</v>
      </c>
      <c r="F8" s="9">
        <v>90653</v>
      </c>
      <c r="G8" s="9">
        <v>90653</v>
      </c>
    </row>
    <row r="10" spans="1:16" x14ac:dyDescent="0.2">
      <c r="B10" s="11" t="s">
        <v>23</v>
      </c>
    </row>
    <row r="11" spans="1:16" x14ac:dyDescent="0.2">
      <c r="B11" s="11" t="s">
        <v>24</v>
      </c>
    </row>
    <row r="12" spans="1:16" x14ac:dyDescent="0.2">
      <c r="B12" s="11" t="s">
        <v>23</v>
      </c>
    </row>
    <row r="13" spans="1:16" x14ac:dyDescent="0.2">
      <c r="K13" s="41"/>
      <c r="L13" s="41"/>
      <c r="M13" s="41"/>
      <c r="N13" s="41"/>
      <c r="P13" s="41"/>
    </row>
    <row r="14" spans="1:16" x14ac:dyDescent="0.2">
      <c r="A14" s="9" t="s">
        <v>34</v>
      </c>
      <c r="K14" s="41"/>
      <c r="L14" s="41"/>
      <c r="M14" s="41"/>
      <c r="N14" s="41"/>
      <c r="P14" s="41"/>
    </row>
    <row r="15" spans="1:16" x14ac:dyDescent="0.2">
      <c r="A15" s="9" t="s">
        <v>36</v>
      </c>
      <c r="K15" s="41"/>
      <c r="L15" s="41"/>
      <c r="M15" s="41"/>
      <c r="N15" s="41"/>
      <c r="P15" s="41"/>
    </row>
    <row r="16" spans="1:16" x14ac:dyDescent="0.2">
      <c r="A16" s="9" t="s">
        <v>35</v>
      </c>
      <c r="K16" s="41"/>
      <c r="L16" s="41"/>
      <c r="M16" s="41"/>
      <c r="N16" s="41"/>
      <c r="P16" s="41"/>
    </row>
    <row r="17" spans="1:16" x14ac:dyDescent="0.2">
      <c r="A17" s="9" t="s">
        <v>37</v>
      </c>
      <c r="K17" s="41"/>
      <c r="L17" s="41"/>
      <c r="M17" s="41"/>
      <c r="N17" s="41"/>
      <c r="P17" s="41"/>
    </row>
    <row r="18" spans="1:16" x14ac:dyDescent="0.2">
      <c r="A18" s="9" t="s">
        <v>38</v>
      </c>
    </row>
    <row r="19" spans="1:16" ht="15" x14ac:dyDescent="0.2">
      <c r="H19" s="44"/>
      <c r="I19" s="44"/>
      <c r="J19" s="44"/>
    </row>
    <row r="22" spans="1:16" x14ac:dyDescent="0.2">
      <c r="I22" s="45"/>
    </row>
    <row r="24" spans="1:16" x14ac:dyDescent="0.2">
      <c r="I24" s="46"/>
    </row>
    <row r="26" spans="1:16" ht="15" x14ac:dyDescent="0.2">
      <c r="H26" s="44"/>
      <c r="I26" s="44"/>
      <c r="J26" s="44"/>
    </row>
    <row r="28" spans="1:16" x14ac:dyDescent="0.2">
      <c r="I28" s="45"/>
    </row>
  </sheetData>
  <pageMargins left="0.7" right="0.7" top="0.75" bottom="0.75" header="0.3" footer="0.3"/>
  <pageSetup paperSize="9" orientation="portrait" horizontalDpi="1200" verticalDpi="1200" r:id="rId1"/>
  <headerFooter>
    <oddFooter xml:space="preserve">&amp;C_x000D_&amp;1#&amp;"Calibri"&amp;10&amp;K000000 OFFICIAL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7A31EFF4D4B34F90F77665F16EBB58" ma:contentTypeVersion="26" ma:contentTypeDescription="Create a new document." ma:contentTypeScope="" ma:versionID="40a5dc37555d9b2db79d36e6f26373f5">
  <xsd:schema xmlns:xsd="http://www.w3.org/2001/XMLSchema" xmlns:xs="http://www.w3.org/2001/XMLSchema" xmlns:p="http://schemas.microsoft.com/office/2006/metadata/properties" xmlns:ns2="f5b837d0-9352-48f6-8277-a4008dd07986" xmlns:ns3="d944e1c6-8bc3-4271-bd14-322fcfcccd68" targetNamespace="http://schemas.microsoft.com/office/2006/metadata/properties" ma:root="true" ma:fieldsID="eabb5be916ba59bdba167439ba6c2f35" ns2:_="" ns3:_="">
    <xsd:import namespace="f5b837d0-9352-48f6-8277-a4008dd07986"/>
    <xsd:import namespace="d944e1c6-8bc3-4271-bd14-322fcfcccd68"/>
    <xsd:element name="properties">
      <xsd:complexType>
        <xsd:sequence>
          <xsd:element name="documentManagement">
            <xsd:complexType>
              <xsd:all>
                <xsd:element ref="ns2:addno" minOccurs="0"/>
                <xsd:element ref="ns2:apas_version" minOccurs="0"/>
                <xsd:element ref="ns2:apnkey" minOccurs="0"/>
                <xsd:element ref="ns2:dipdoctype" minOccurs="0"/>
                <xsd:element ref="ns2:doctype" minOccurs="0"/>
                <xsd:element ref="ns2:mediatype" minOccurs="0"/>
                <xsd:element ref="ns2:module" minOccurs="0"/>
                <xsd:element ref="ns2:moduleid" minOccurs="0"/>
                <xsd:element ref="ns2:reference" minOccurs="0"/>
                <xsd:element ref="ns2:nameaddres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837d0-9352-48f6-8277-a4008dd07986" elementFormDefault="qualified">
    <xsd:import namespace="http://schemas.microsoft.com/office/2006/documentManagement/types"/>
    <xsd:import namespace="http://schemas.microsoft.com/office/infopath/2007/PartnerControls"/>
    <xsd:element name="addno" ma:index="8" nillable="true" ma:displayName="addno" ma:internalName="addno">
      <xsd:simpleType>
        <xsd:restriction base="dms:Text">
          <xsd:maxLength value="255"/>
        </xsd:restriction>
      </xsd:simpleType>
    </xsd:element>
    <xsd:element name="apas_version" ma:index="9" nillable="true" ma:displayName="apas_version" ma:internalName="apas_version">
      <xsd:simpleType>
        <xsd:restriction base="dms:Text">
          <xsd:maxLength value="255"/>
        </xsd:restriction>
      </xsd:simpleType>
    </xsd:element>
    <xsd:element name="apnkey" ma:index="10" nillable="true" ma:displayName="apnkey" ma:indexed="true" ma:internalName="apnkey">
      <xsd:simpleType>
        <xsd:restriction base="dms:Text">
          <xsd:maxLength value="255"/>
        </xsd:restriction>
      </xsd:simpleType>
    </xsd:element>
    <xsd:element name="dipdoctype" ma:index="11" nillable="true" ma:displayName="dipdoctype" ma:indexed="true" ma:internalName="dipdoctype">
      <xsd:simpleType>
        <xsd:restriction base="dms:Text">
          <xsd:maxLength value="255"/>
        </xsd:restriction>
      </xsd:simpleType>
    </xsd:element>
    <xsd:element name="doctype" ma:index="12" nillable="true" ma:displayName="doctype" ma:indexed="true" ma:internalName="doctype">
      <xsd:simpleType>
        <xsd:restriction base="dms:Text">
          <xsd:maxLength value="255"/>
        </xsd:restriction>
      </xsd:simpleType>
    </xsd:element>
    <xsd:element name="mediatype" ma:index="13" nillable="true" ma:displayName="mediatype" ma:indexed="true" ma:internalName="mediatype">
      <xsd:simpleType>
        <xsd:restriction base="dms:Text">
          <xsd:maxLength value="255"/>
        </xsd:restriction>
      </xsd:simpleType>
    </xsd:element>
    <xsd:element name="module" ma:index="14" nillable="true" ma:displayName="module" ma:internalName="module">
      <xsd:simpleType>
        <xsd:restriction base="dms:Text">
          <xsd:maxLength value="255"/>
        </xsd:restriction>
      </xsd:simpleType>
    </xsd:element>
    <xsd:element name="moduleid" ma:index="15" nillable="true" ma:displayName="moduleid" ma:internalName="moduleid">
      <xsd:simpleType>
        <xsd:restriction base="dms:Text">
          <xsd:maxLength value="255"/>
        </xsd:restriction>
      </xsd:simpleType>
    </xsd:element>
    <xsd:element name="reference" ma:index="16" nillable="true" ma:displayName="reference" ma:internalName="reference">
      <xsd:simpleType>
        <xsd:restriction base="dms:Text">
          <xsd:maxLength value="255"/>
        </xsd:restriction>
      </xsd:simpleType>
    </xsd:element>
    <xsd:element name="nameaddress" ma:index="17" nillable="true" ma:displayName="nameaddress" ma:internalName="nameaddress">
      <xsd:simpleType>
        <xsd:restriction base="dms:Text">
          <xsd:maxLength value="255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b2b71594-50ec-4197-a2aa-3d70398c0e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4e1c6-8bc3-4271-bd14-322fcfcccd68" elementFormDefault="qualified">
    <xsd:import namespace="http://schemas.microsoft.com/office/2006/documentManagement/types"/>
    <xsd:import namespace="http://schemas.microsoft.com/office/infopath/2007/PartnerControls"/>
    <xsd:element name="TaxCatchAll" ma:index="30" nillable="true" ma:displayName="Taxonomy Catch All Column" ma:hidden="true" ma:list="{c20e2bfc-af75-45e5-92d9-a34c448d898c}" ma:internalName="TaxCatchAll" ma:showField="CatchAllData" ma:web="d944e1c6-8bc3-4271-bd14-322fcfcccd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as_version xmlns="f5b837d0-9352-48f6-8277-a4008dd07986">Original</apas_version>
    <dipdoctype xmlns="f5b837d0-9352-48f6-8277-a4008dd07986" xsi:nil="true"/>
    <doctype xmlns="f5b837d0-9352-48f6-8277-a4008dd07986" xsi:nil="true"/>
    <nameaddress xmlns="f5b837d0-9352-48f6-8277-a4008dd07986">No Address in UploadNew</nameaddress>
    <addno xmlns="f5b837d0-9352-48f6-8277-a4008dd07986" xsi:nil="true"/>
    <apnkey xmlns="f5b837d0-9352-48f6-8277-a4008dd07986">39190</apnkey>
    <mediatype xmlns="f5b837d0-9352-48f6-8277-a4008dd07986">Media</mediatype>
    <moduleid xmlns="f5b837d0-9352-48f6-8277-a4008dd07986">1</moduleid>
    <lcf76f155ced4ddcb4097134ff3c332f xmlns="f5b837d0-9352-48f6-8277-a4008dd07986">
      <Terms xmlns="http://schemas.microsoft.com/office/infopath/2007/PartnerControls"/>
    </lcf76f155ced4ddcb4097134ff3c332f>
    <module xmlns="f5b837d0-9352-48f6-8277-a4008dd07986">Planning</module>
    <reference xmlns="f5b837d0-9352-48f6-8277-a4008dd07986">R24/0111</reference>
    <TaxCatchAll xmlns="d944e1c6-8bc3-4271-bd14-322fcfcccd6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049588-A561-44DB-998F-684D7C2AB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b837d0-9352-48f6-8277-a4008dd07986"/>
    <ds:schemaRef ds:uri="d944e1c6-8bc3-4271-bd14-322fcfccc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5EA19B-94DC-4EE4-B0AD-A34D81F475E5}">
  <ds:schemaRefs>
    <ds:schemaRef ds:uri="http://schemas.microsoft.com/office/2006/metadata/properties"/>
    <ds:schemaRef ds:uri="http://schemas.microsoft.com/office/infopath/2007/PartnerControls"/>
    <ds:schemaRef ds:uri="f5b837d0-9352-48f6-8277-a4008dd07986"/>
    <ds:schemaRef ds:uri="d944e1c6-8bc3-4271-bd14-322fcfcccd68"/>
  </ds:schemaRefs>
</ds:datastoreItem>
</file>

<file path=customXml/itemProps3.xml><?xml version="1.0" encoding="utf-8"?>
<ds:datastoreItem xmlns:ds="http://schemas.openxmlformats.org/officeDocument/2006/customXml" ds:itemID="{2F78ABFA-6968-4A43-AE84-F8EAE3BEF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Cost calculations</vt:lpstr>
      <vt:lpstr>background lists for validation</vt:lpstr>
      <vt:lpstr>'Cost calculations'!Print_Area</vt:lpstr>
    </vt:vector>
  </TitlesOfParts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HARMON</dc:creator>
  <cp:lastModifiedBy>Lucy Davison</cp:lastModifiedBy>
  <cp:lastPrinted>2015-05-28T10:08:11Z</cp:lastPrinted>
  <dcterms:created xsi:type="dcterms:W3CDTF">2013-01-24T10:32:48Z</dcterms:created>
  <dcterms:modified xsi:type="dcterms:W3CDTF">2025-10-08T15:19:20Z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273429-ee1e-4f26-bb4f-6ffaf4c128e1_Enabled">
    <vt:lpwstr>true</vt:lpwstr>
  </property>
  <property fmtid="{D5CDD505-2E9C-101B-9397-08002B2CF9AE}" pid="3" name="MSIP_Label_06273429-ee1e-4f26-bb4f-6ffaf4c128e1_SetDate">
    <vt:lpwstr>2023-08-23T09:31:46Z</vt:lpwstr>
  </property>
  <property fmtid="{D5CDD505-2E9C-101B-9397-08002B2CF9AE}" pid="4" name="MSIP_Label_06273429-ee1e-4f26-bb4f-6ffaf4c128e1_Method">
    <vt:lpwstr>Privileged</vt:lpwstr>
  </property>
  <property fmtid="{D5CDD505-2E9C-101B-9397-08002B2CF9AE}" pid="5" name="MSIP_Label_06273429-ee1e-4f26-bb4f-6ffaf4c128e1_Name">
    <vt:lpwstr>Official</vt:lpwstr>
  </property>
  <property fmtid="{D5CDD505-2E9C-101B-9397-08002B2CF9AE}" pid="6" name="MSIP_Label_06273429-ee1e-4f26-bb4f-6ffaf4c128e1_SiteId">
    <vt:lpwstr>88b0aa06-5927-4bbb-a893-89cc2713ac82</vt:lpwstr>
  </property>
  <property fmtid="{D5CDD505-2E9C-101B-9397-08002B2CF9AE}" pid="7" name="MSIP_Label_06273429-ee1e-4f26-bb4f-6ffaf4c128e1_ActionId">
    <vt:lpwstr>dbcde359-8dba-4a47-87ba-6d78ab1da069</vt:lpwstr>
  </property>
  <property fmtid="{D5CDD505-2E9C-101B-9397-08002B2CF9AE}" pid="8" name="MSIP_Label_06273429-ee1e-4f26-bb4f-6ffaf4c128e1_ContentBits">
    <vt:lpwstr>3</vt:lpwstr>
  </property>
  <property fmtid="{D5CDD505-2E9C-101B-9397-08002B2CF9AE}" pid="9" name="ContentTypeId">
    <vt:lpwstr>0x010100737A31EFF4D4B34F90F77665F16EBB58</vt:lpwstr>
  </property>
</Properties>
</file>